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'Лист1'!$A$2:$H$77</definedName>
  </definedNames>
  <calcPr fullCalcOnLoad="1"/>
</workbook>
</file>

<file path=xl/sharedStrings.xml><?xml version="1.0" encoding="utf-8"?>
<sst xmlns="http://schemas.openxmlformats.org/spreadsheetml/2006/main" count="153" uniqueCount="145">
  <si>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</si>
  <si>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</si>
  <si>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</si>
  <si>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</si>
  <si>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</si>
  <si>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</si>
  <si>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</si>
  <si>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</si>
  <si>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</si>
  <si>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</si>
  <si>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</si>
  <si>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</si>
  <si>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</si>
  <si>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</si>
  <si>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</si>
  <si>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</si>
  <si>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</si>
  <si>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</si>
  <si>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</si>
  <si>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</si>
  <si>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</si>
  <si>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</si>
  <si>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</si>
  <si>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</si>
  <si>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</si>
  <si>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</si>
  <si>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</si>
  <si>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</si>
  <si>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</si>
  <si>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</si>
  <si>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</si>
  <si>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Обслуживание государственного и муниципального долга</t>
  </si>
  <si>
    <t>0409</t>
  </si>
  <si>
    <t>НАЛОГИ НА ПРИБЫЛЬ, ДОХОДЫ</t>
  </si>
  <si>
    <t>Налог на доходы физических лиц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</si>
  <si>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</si>
  <si>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</si>
  <si>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</si>
  <si>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</si>
  <si>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</si>
  <si>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</si>
  <si>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</si>
  <si>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</si>
  <si>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</si>
  <si>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</si>
  <si>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</si>
  <si>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</si>
  <si>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</si>
  <si>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</si>
  <si>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</si>
  <si>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</si>
  <si>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</si>
  <si>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</si>
  <si>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</si>
  <si>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</si>
  <si>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</si>
  <si>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</si>
  <si>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</si>
  <si>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</si>
  <si>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Субсидии по переселению  граждан из аварийного жилищного фонда за счет средств областного бюджета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</si>
  <si>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</si>
  <si>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</si>
  <si>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</si>
  <si>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</si>
  <si>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</si>
  <si>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</si>
  <si>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</si>
  <si>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</si>
  <si>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</si>
  <si>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</si>
  <si>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</si>
  <si>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Охрана окружающей среды</t>
  </si>
  <si>
    <t>0600</t>
  </si>
  <si>
    <t>Сбор, удаление отходов и очистка сточных вод</t>
  </si>
  <si>
    <t>0602</t>
  </si>
  <si>
    <t>Обслуживание государственного внутреннего и муниципального долга</t>
  </si>
  <si>
    <t>Молодежная политика</t>
  </si>
  <si>
    <t>Дорожное хозяйство (дорожные фонды)</t>
  </si>
  <si>
    <t>Иные межбюджетные трансферты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</si>
  <si>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</si>
  <si>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202  15001</t>
  </si>
  <si>
    <t xml:space="preserve">2 02 20000 </t>
  </si>
  <si>
    <t xml:space="preserve">2 02 20302 </t>
  </si>
  <si>
    <t xml:space="preserve">2 02 25555 </t>
  </si>
  <si>
    <t xml:space="preserve">2 02 29999 </t>
  </si>
  <si>
    <t xml:space="preserve">2 07 00000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</si>
  <si>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</si>
  <si>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</si>
  <si>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</si>
  <si>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</si>
  <si>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</si>
  <si>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</si>
  <si>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</si>
  <si>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</si>
  <si>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</si>
  <si>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1 11 05000 </t>
  </si>
  <si>
    <t xml:space="preserve">1 11 05010 </t>
  </si>
  <si>
    <t xml:space="preserve">1 11 05030 </t>
  </si>
  <si>
    <t xml:space="preserve">1 11 07000 </t>
  </si>
  <si>
    <t xml:space="preserve">1 13 00000 </t>
  </si>
  <si>
    <t xml:space="preserve">1 13 02995 </t>
  </si>
  <si>
    <t xml:space="preserve">1 14 00000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</si>
  <si>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</si>
  <si>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</si>
  <si>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</si>
  <si>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</si>
  <si>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</si>
  <si>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</si>
  <si>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 xml:space="preserve">1 16 51000 </t>
  </si>
  <si>
    <t>202  00000</t>
  </si>
  <si>
    <t>Уточненный план на 2018 год</t>
  </si>
  <si>
    <t>отклонение (факт 2018-2017)</t>
  </si>
  <si>
    <t>%              роста исполнения 2018 к 2017 году</t>
  </si>
  <si>
    <t xml:space="preserve">Социальное обеспечение населения </t>
  </si>
  <si>
    <t>Обеспечение проведения выборов и референдумов</t>
  </si>
  <si>
    <t>НАЛОГИ НА СОВОКУПНЫЙ ДОХОД</t>
  </si>
  <si>
    <t xml:space="preserve">Единый сельскохозяйственный налог </t>
  </si>
  <si>
    <t>1 05 00000</t>
  </si>
  <si>
    <t>1 05 03010</t>
  </si>
  <si>
    <t>0107</t>
  </si>
  <si>
    <t>Субсидии по переселению  граждан из аварийного жилищного фонда - Фонд содействия реформирования ЖКХ</t>
  </si>
  <si>
    <t>Доходы от продажи земельных участков,находящихся в собственности городских поселений</t>
  </si>
  <si>
    <t>1 14 06025</t>
  </si>
  <si>
    <t>Исполнено за 2018 год</t>
  </si>
  <si>
    <t>Исполнено за 2017 год</t>
  </si>
  <si>
    <t>Отчет об исполнении бюджета Гагаринского городского поселения Гагаринского района Смоленской области за 2018 год</t>
  </si>
  <si>
    <t>НАЛОГИ НА ТОВАРЫ (РАБОТЫ,УСЛУГИ), РЕАЛИЗУЕМЫЕ НА ТЕРРИТОРИИ РФ</t>
  </si>
  <si>
    <t>ДОХОДЫ ОТ ИСПОЛЬЗОВАНИЯ ИМУЩЕСТВА, НАХОДЯЩЕГОСЯ В  ГОСУДАРСТВЕННОЙ И МУНИЦИПАЛЬНОЙ СОБСТВЕННОСТИ</t>
  </si>
  <si>
    <t>Платежи от муниципальных унитарных предприятий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</si>
  <si>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имущества, в т.ч.: 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</si>
  <si>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</si>
  <si>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поселений</t>
  </si>
  <si>
    <t xml:space="preserve">Поступления сумм в возмещение вреда  автомобильным дорогам транспортными средствами, осуществляющими перевозки тяжеловесных (крупногабаритных) грузов </t>
  </si>
  <si>
    <t>Субсидии бюджетам бюджетной системы РФ (межбюджетные субсидии)</t>
  </si>
  <si>
    <t>2 02 20299</t>
  </si>
  <si>
    <t xml:space="preserve">2 02 40000 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</si>
  <si>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</si>
  <si>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2 18 05000</t>
  </si>
  <si>
    <t>Прочие безвозмездные поступления</t>
  </si>
  <si>
    <t>% исполнения за 2018 год</t>
  </si>
  <si>
    <t>Земельный налог, в том числе:</t>
  </si>
  <si>
    <t xml:space="preserve"> земельный налог с организаций</t>
  </si>
  <si>
    <t xml:space="preserve"> земельный налог с физических лиц</t>
  </si>
  <si>
    <t>1 06 06033</t>
  </si>
  <si>
    <t>1 06 06043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</si>
</sst>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7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5" fillId="35" borderId="13" xfId="0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178" fontId="46" fillId="36" borderId="10" xfId="0" applyNumberFormat="1" applyFont="1" applyFill="1" applyBorder="1" applyAlignment="1">
      <alignment horizontal="center" vertical="top" wrapText="1"/>
    </xf>
    <xf numFmtId="3" fontId="46" fillId="36" borderId="10" xfId="0" applyNumberFormat="1" applyFont="1" applyFill="1" applyBorder="1" applyAlignment="1">
      <alignment horizontal="center" vertical="top" wrapText="1"/>
    </xf>
    <xf numFmtId="178" fontId="46" fillId="36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Fill="1" applyBorder="1" applyAlignment="1">
      <alignment horizontal="center" vertical="top" wrapText="1"/>
    </xf>
    <xf numFmtId="178" fontId="47" fillId="0" borderId="10" xfId="0" applyNumberFormat="1" applyFont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vertical="top" wrapText="1"/>
    </xf>
    <xf numFmtId="3" fontId="48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top" wrapText="1"/>
    </xf>
    <xf numFmtId="178" fontId="46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top" wrapText="1"/>
    </xf>
    <xf numFmtId="178" fontId="47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Fill="1" applyBorder="1" applyAlignment="1">
      <alignment horizontal="center" vertical="top" wrapText="1"/>
    </xf>
    <xf numFmtId="178" fontId="48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Fill="1" applyBorder="1" applyAlignment="1">
      <alignment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178" fontId="49" fillId="0" borderId="10" xfId="0" applyNumberFormat="1" applyFont="1" applyBorder="1" applyAlignment="1">
      <alignment horizontal="center" vertical="justify"/>
    </xf>
    <xf numFmtId="178" fontId="49" fillId="0" borderId="10" xfId="0" applyNumberFormat="1" applyFont="1" applyBorder="1" applyAlignment="1">
      <alignment horizontal="center" vertical="center"/>
    </xf>
    <xf numFmtId="178" fontId="46" fillId="36" borderId="10" xfId="0" applyNumberFormat="1" applyFont="1" applyFill="1" applyBorder="1" applyAlignment="1">
      <alignment horizontal="center" vertical="justify"/>
    </xf>
    <xf numFmtId="2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178" fontId="46" fillId="0" borderId="10" xfId="0" applyNumberFormat="1" applyFont="1" applyBorder="1" applyAlignment="1">
      <alignment horizontal="center" vertical="justify"/>
    </xf>
    <xf numFmtId="2" fontId="48" fillId="0" borderId="10" xfId="0" applyNumberFormat="1" applyFont="1" applyBorder="1" applyAlignment="1">
      <alignment wrapText="1"/>
    </xf>
    <xf numFmtId="178" fontId="46" fillId="33" borderId="10" xfId="0" applyNumberFormat="1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178" fontId="46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178" fontId="47" fillId="0" borderId="10" xfId="0" applyNumberFormat="1" applyFont="1" applyBorder="1" applyAlignment="1">
      <alignment horizontal="center" vertical="top"/>
    </xf>
    <xf numFmtId="178" fontId="46" fillId="0" borderId="10" xfId="0" applyNumberFormat="1" applyFont="1" applyBorder="1" applyAlignment="1">
      <alignment horizontal="center" vertical="top"/>
    </xf>
    <xf numFmtId="0" fontId="48" fillId="37" borderId="10" xfId="0" applyFont="1" applyFill="1" applyBorder="1" applyAlignment="1">
      <alignment vertical="top" wrapText="1"/>
    </xf>
    <xf numFmtId="178" fontId="50" fillId="0" borderId="10" xfId="0" applyNumberFormat="1" applyFont="1" applyFill="1" applyBorder="1" applyAlignment="1">
      <alignment vertical="top" wrapText="1"/>
    </xf>
    <xf numFmtId="0" fontId="50" fillId="37" borderId="10" xfId="0" applyFont="1" applyFill="1" applyBorder="1" applyAlignment="1">
      <alignment vertical="top" wrapText="1"/>
    </xf>
    <xf numFmtId="178" fontId="8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82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0" sqref="H40"/>
    </sheetView>
  </sheetViews>
  <sheetFormatPr defaultColWidth="9.00390625" defaultRowHeight="12.75"/>
  <cols>
    <col min="1" max="1" width="48.625" style="3" customWidth="1"/>
    <col min="2" max="2" width="11.00390625" style="18" customWidth="1"/>
    <col min="3" max="3" width="12.125" style="3" customWidth="1"/>
    <col min="4" max="5" width="11.375" style="3" customWidth="1"/>
    <col min="6" max="6" width="10.75390625" style="3" customWidth="1"/>
    <col min="7" max="9" width="12.25390625" style="3" customWidth="1"/>
    <col min="10" max="16384" width="9.125" style="3" customWidth="1"/>
  </cols>
  <sheetData>
    <row r="2" spans="1:8" ht="41.25" customHeight="1">
      <c r="A2" s="82" t="s">
        <v>125</v>
      </c>
      <c r="B2" s="82"/>
      <c r="C2" s="82"/>
      <c r="D2" s="82"/>
      <c r="E2" s="82"/>
      <c r="F2" s="82"/>
      <c r="G2" s="82"/>
      <c r="H2" s="82"/>
    </row>
    <row r="3" spans="1:63" ht="78" customHeight="1">
      <c r="A3" s="4" t="s">
        <v>0</v>
      </c>
      <c r="B3" s="15" t="s">
        <v>1</v>
      </c>
      <c r="C3" s="2" t="s">
        <v>110</v>
      </c>
      <c r="D3" s="2" t="s">
        <v>123</v>
      </c>
      <c r="E3" s="2" t="s">
        <v>139</v>
      </c>
      <c r="F3" s="2" t="s">
        <v>124</v>
      </c>
      <c r="G3" s="2" t="s">
        <v>111</v>
      </c>
      <c r="H3" s="2" t="s">
        <v>112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s="5" customFormat="1" ht="18" customHeight="1">
      <c r="A4" s="46" t="s">
        <v>41</v>
      </c>
      <c r="B4" s="47" t="s">
        <v>86</v>
      </c>
      <c r="C4" s="46">
        <f>C5+C7+C11+C16+C21+C23+C26+C29</f>
        <v>108453.49999999999</v>
      </c>
      <c r="D4" s="46">
        <f>D5+D7+D11+D16+D21+D23+D26+D29+D9</f>
        <v>115187.20000000001</v>
      </c>
      <c r="E4" s="46">
        <f aca="true" t="shared" si="0" ref="E4:E13">D4/C4*100</f>
        <v>106.20883604494094</v>
      </c>
      <c r="F4" s="46">
        <f>F5+F7+F11+F16+F21+F23+F26+F29</f>
        <v>96962.29999999999</v>
      </c>
      <c r="G4" s="46">
        <f>D4-F4</f>
        <v>18224.900000000023</v>
      </c>
      <c r="H4" s="48">
        <f aca="true" t="shared" si="1" ref="H4:H33">D4/F4*100</f>
        <v>118.79586189684035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s="6" customFormat="1" ht="15.75" customHeight="1">
      <c r="A5" s="49" t="s">
        <v>33</v>
      </c>
      <c r="B5" s="50" t="s">
        <v>87</v>
      </c>
      <c r="C5" s="51">
        <f>C6</f>
        <v>69339</v>
      </c>
      <c r="D5" s="51">
        <f>D6</f>
        <v>65440</v>
      </c>
      <c r="E5" s="51">
        <f t="shared" si="0"/>
        <v>94.37690188782648</v>
      </c>
      <c r="F5" s="52">
        <f>F6</f>
        <v>64214.5</v>
      </c>
      <c r="G5" s="51">
        <f aca="true" t="shared" si="2" ref="G5:G41">D5-F5</f>
        <v>1225.5</v>
      </c>
      <c r="H5" s="53">
        <f t="shared" si="1"/>
        <v>101.90844746902958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1:63" ht="15.75" customHeight="1">
      <c r="A6" s="54" t="s">
        <v>34</v>
      </c>
      <c r="B6" s="55" t="s">
        <v>88</v>
      </c>
      <c r="C6" s="56">
        <v>69339</v>
      </c>
      <c r="D6" s="56">
        <v>65440</v>
      </c>
      <c r="E6" s="56">
        <f t="shared" si="0"/>
        <v>94.37690188782648</v>
      </c>
      <c r="F6" s="56">
        <v>64214.5</v>
      </c>
      <c r="G6" s="56">
        <f t="shared" si="2"/>
        <v>1225.5</v>
      </c>
      <c r="H6" s="57">
        <f t="shared" si="1"/>
        <v>101.90844746902958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6" customFormat="1" ht="27">
      <c r="A7" s="49" t="s">
        <v>126</v>
      </c>
      <c r="B7" s="58" t="s">
        <v>89</v>
      </c>
      <c r="C7" s="52">
        <f>C8</f>
        <v>1923.5</v>
      </c>
      <c r="D7" s="52">
        <f>D8</f>
        <v>2046.2</v>
      </c>
      <c r="E7" s="52">
        <f t="shared" si="0"/>
        <v>106.37899662074344</v>
      </c>
      <c r="F7" s="52">
        <f>F8</f>
        <v>1619.5</v>
      </c>
      <c r="G7" s="52">
        <f aca="true" t="shared" si="3" ref="G7:G15">D7-F7</f>
        <v>426.70000000000005</v>
      </c>
      <c r="H7" s="78">
        <f t="shared" si="1"/>
        <v>126.3476381599259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</row>
    <row r="8" spans="1:63" ht="15" customHeight="1">
      <c r="A8" s="54" t="s">
        <v>50</v>
      </c>
      <c r="B8" s="55" t="s">
        <v>90</v>
      </c>
      <c r="C8" s="56">
        <v>1923.5</v>
      </c>
      <c r="D8" s="56">
        <v>2046.2</v>
      </c>
      <c r="E8" s="56">
        <f t="shared" si="0"/>
        <v>106.37899662074344</v>
      </c>
      <c r="F8" s="56">
        <v>1619.5</v>
      </c>
      <c r="G8" s="56">
        <f t="shared" si="3"/>
        <v>426.70000000000005</v>
      </c>
      <c r="H8" s="57">
        <f t="shared" si="1"/>
        <v>126.3476381599259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ht="15" customHeight="1">
      <c r="A9" s="49" t="s">
        <v>115</v>
      </c>
      <c r="B9" s="58" t="s">
        <v>117</v>
      </c>
      <c r="C9" s="52">
        <v>0</v>
      </c>
      <c r="D9" s="52">
        <f>D10</f>
        <v>1.1</v>
      </c>
      <c r="E9" s="52">
        <v>0</v>
      </c>
      <c r="F9" s="52">
        <v>0</v>
      </c>
      <c r="G9" s="52">
        <f t="shared" si="3"/>
        <v>1.1</v>
      </c>
      <c r="H9" s="59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ht="15" customHeight="1">
      <c r="A10" s="54" t="s">
        <v>116</v>
      </c>
      <c r="B10" s="55" t="s">
        <v>118</v>
      </c>
      <c r="C10" s="56">
        <v>0</v>
      </c>
      <c r="D10" s="56">
        <v>1.1</v>
      </c>
      <c r="E10" s="56">
        <v>0</v>
      </c>
      <c r="F10" s="56">
        <v>0</v>
      </c>
      <c r="G10" s="56">
        <f t="shared" si="3"/>
        <v>1.1</v>
      </c>
      <c r="H10" s="57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6" customFormat="1" ht="16.5" customHeight="1">
      <c r="A11" s="49" t="s">
        <v>49</v>
      </c>
      <c r="B11" s="60" t="s">
        <v>91</v>
      </c>
      <c r="C11" s="52">
        <f>C12+C13</f>
        <v>26950</v>
      </c>
      <c r="D11" s="52">
        <f>D12+D13</f>
        <v>36766.799999999996</v>
      </c>
      <c r="E11" s="52">
        <f t="shared" si="0"/>
        <v>136.425974025974</v>
      </c>
      <c r="F11" s="52">
        <f>F12+F13</f>
        <v>21373.9</v>
      </c>
      <c r="G11" s="52">
        <f t="shared" si="3"/>
        <v>15392.899999999994</v>
      </c>
      <c r="H11" s="59">
        <f t="shared" si="1"/>
        <v>172.01727340354353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</row>
    <row r="12" spans="1:63" ht="15" customHeight="1">
      <c r="A12" s="54" t="s">
        <v>56</v>
      </c>
      <c r="B12" s="55" t="s">
        <v>92</v>
      </c>
      <c r="C12" s="56">
        <v>4764</v>
      </c>
      <c r="D12" s="56">
        <v>7014.7</v>
      </c>
      <c r="E12" s="56">
        <f t="shared" si="0"/>
        <v>147.2439126784215</v>
      </c>
      <c r="F12" s="56">
        <v>6057.1</v>
      </c>
      <c r="G12" s="56">
        <f t="shared" si="3"/>
        <v>957.5999999999995</v>
      </c>
      <c r="H12" s="57">
        <f t="shared" si="1"/>
        <v>115.80954582225817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7.25" customHeight="1">
      <c r="A13" s="54" t="s">
        <v>140</v>
      </c>
      <c r="B13" s="55" t="s">
        <v>93</v>
      </c>
      <c r="C13" s="56">
        <v>22186</v>
      </c>
      <c r="D13" s="56">
        <v>29752.1</v>
      </c>
      <c r="E13" s="56">
        <f t="shared" si="0"/>
        <v>134.10303795186152</v>
      </c>
      <c r="F13" s="56">
        <v>15316.8</v>
      </c>
      <c r="G13" s="56">
        <f t="shared" si="3"/>
        <v>14435.3</v>
      </c>
      <c r="H13" s="57">
        <f t="shared" si="1"/>
        <v>194.24488143737594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7.25" customHeight="1">
      <c r="A14" s="64" t="s">
        <v>141</v>
      </c>
      <c r="B14" s="55" t="s">
        <v>143</v>
      </c>
      <c r="C14" s="56">
        <v>18406</v>
      </c>
      <c r="D14" s="56">
        <v>24416</v>
      </c>
      <c r="E14" s="56">
        <v>132.7</v>
      </c>
      <c r="F14" s="56">
        <v>11583</v>
      </c>
      <c r="G14" s="56">
        <f t="shared" si="3"/>
        <v>12833</v>
      </c>
      <c r="H14" s="57">
        <v>210.8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7.25" customHeight="1">
      <c r="A15" s="64" t="s">
        <v>142</v>
      </c>
      <c r="B15" s="55" t="s">
        <v>144</v>
      </c>
      <c r="C15" s="56">
        <v>3780</v>
      </c>
      <c r="D15" s="56">
        <v>5336.1</v>
      </c>
      <c r="E15" s="56">
        <v>141.2</v>
      </c>
      <c r="F15" s="56">
        <v>3733.8</v>
      </c>
      <c r="G15" s="56">
        <f t="shared" si="3"/>
        <v>1602.3000000000002</v>
      </c>
      <c r="H15" s="57">
        <v>142.9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s="7" customFormat="1" ht="40.5">
      <c r="A16" s="49" t="s">
        <v>127</v>
      </c>
      <c r="B16" s="60" t="s">
        <v>94</v>
      </c>
      <c r="C16" s="51">
        <f>C17+C20</f>
        <v>6579.9</v>
      </c>
      <c r="D16" s="51">
        <f>D17+D20</f>
        <v>6136.3</v>
      </c>
      <c r="E16" s="51">
        <f aca="true" t="shared" si="4" ref="E16:E22">D16/C16*100</f>
        <v>93.2582562045016</v>
      </c>
      <c r="F16" s="51">
        <f>F17+F20</f>
        <v>6987.799999999999</v>
      </c>
      <c r="G16" s="51">
        <f t="shared" si="2"/>
        <v>-851.4999999999991</v>
      </c>
      <c r="H16" s="61">
        <f t="shared" si="1"/>
        <v>87.81447665932053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</row>
    <row r="17" spans="1:63" s="7" customFormat="1" ht="38.25">
      <c r="A17" s="79" t="s">
        <v>129</v>
      </c>
      <c r="B17" s="55" t="s">
        <v>95</v>
      </c>
      <c r="C17" s="56">
        <f>C18+C19</f>
        <v>6579.9</v>
      </c>
      <c r="D17" s="56">
        <f>D18+D19</f>
        <v>6084.8</v>
      </c>
      <c r="E17" s="62">
        <f t="shared" si="4"/>
        <v>92.47556953753097</v>
      </c>
      <c r="F17" s="56">
        <f>F18+F19</f>
        <v>6869.4</v>
      </c>
      <c r="G17" s="56">
        <f t="shared" si="2"/>
        <v>-784.5999999999995</v>
      </c>
      <c r="H17" s="63">
        <f t="shared" si="1"/>
        <v>88.57833289661397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</row>
    <row r="18" spans="1:63" ht="25.5">
      <c r="A18" s="64" t="s">
        <v>35</v>
      </c>
      <c r="B18" s="65" t="s">
        <v>96</v>
      </c>
      <c r="C18" s="62">
        <v>4100</v>
      </c>
      <c r="D18" s="62">
        <v>4227.8</v>
      </c>
      <c r="E18" s="62">
        <f t="shared" si="4"/>
        <v>103.11707317073171</v>
      </c>
      <c r="F18" s="62">
        <v>4719.5</v>
      </c>
      <c r="G18" s="62">
        <f t="shared" si="2"/>
        <v>-491.6999999999998</v>
      </c>
      <c r="H18" s="66">
        <f t="shared" si="1"/>
        <v>89.58152346646891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6" customFormat="1" ht="18" customHeight="1">
      <c r="A19" s="64" t="s">
        <v>36</v>
      </c>
      <c r="B19" s="65" t="s">
        <v>97</v>
      </c>
      <c r="C19" s="62">
        <v>2479.9</v>
      </c>
      <c r="D19" s="62">
        <v>1857</v>
      </c>
      <c r="E19" s="62">
        <f t="shared" si="4"/>
        <v>74.8820516956329</v>
      </c>
      <c r="F19" s="62">
        <v>2149.9</v>
      </c>
      <c r="G19" s="62">
        <f t="shared" si="2"/>
        <v>-292.9000000000001</v>
      </c>
      <c r="H19" s="67">
        <f t="shared" si="1"/>
        <v>86.37611051676822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</row>
    <row r="20" spans="1:63" ht="16.5" customHeight="1">
      <c r="A20" s="54" t="s">
        <v>128</v>
      </c>
      <c r="B20" s="55" t="s">
        <v>98</v>
      </c>
      <c r="C20" s="56">
        <v>0</v>
      </c>
      <c r="D20" s="56">
        <v>51.5</v>
      </c>
      <c r="E20" s="62">
        <v>0</v>
      </c>
      <c r="F20" s="56">
        <v>118.4</v>
      </c>
      <c r="G20" s="56">
        <f t="shared" si="2"/>
        <v>-66.9</v>
      </c>
      <c r="H20" s="57">
        <f t="shared" si="1"/>
        <v>43.496621621621614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 ht="27.75" customHeight="1">
      <c r="A21" s="49" t="s">
        <v>130</v>
      </c>
      <c r="B21" s="60" t="s">
        <v>99</v>
      </c>
      <c r="C21" s="51">
        <f>C22</f>
        <v>187.2</v>
      </c>
      <c r="D21" s="51">
        <f>D22</f>
        <v>388.6</v>
      </c>
      <c r="E21" s="51">
        <f t="shared" si="4"/>
        <v>207.5854700854701</v>
      </c>
      <c r="F21" s="51">
        <f>F22</f>
        <v>176.7</v>
      </c>
      <c r="G21" s="52">
        <f t="shared" si="2"/>
        <v>211.90000000000003</v>
      </c>
      <c r="H21" s="77">
        <f t="shared" si="1"/>
        <v>219.92076966610074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25.5">
      <c r="A22" s="54" t="s">
        <v>131</v>
      </c>
      <c r="B22" s="55" t="s">
        <v>100</v>
      </c>
      <c r="C22" s="56">
        <v>187.2</v>
      </c>
      <c r="D22" s="56">
        <v>388.6</v>
      </c>
      <c r="E22" s="62">
        <f t="shared" si="4"/>
        <v>207.5854700854701</v>
      </c>
      <c r="F22" s="56">
        <v>176.7</v>
      </c>
      <c r="G22" s="56">
        <f t="shared" si="2"/>
        <v>211.90000000000003</v>
      </c>
      <c r="H22" s="63">
        <f t="shared" si="1"/>
        <v>219.92076966610074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s="6" customFormat="1" ht="27">
      <c r="A23" s="49" t="s">
        <v>37</v>
      </c>
      <c r="B23" s="60" t="s">
        <v>101</v>
      </c>
      <c r="C23" s="51">
        <f>C24</f>
        <v>1337</v>
      </c>
      <c r="D23" s="51">
        <f>D24+D25</f>
        <v>2289.9</v>
      </c>
      <c r="E23" s="51">
        <f>D23/C23*100</f>
        <v>171.27150336574422</v>
      </c>
      <c r="F23" s="51">
        <f>F24</f>
        <v>1568.9</v>
      </c>
      <c r="G23" s="51">
        <f t="shared" si="2"/>
        <v>721</v>
      </c>
      <c r="H23" s="61">
        <f t="shared" si="1"/>
        <v>145.95576518579895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</row>
    <row r="24" spans="1:63" ht="25.5">
      <c r="A24" s="54" t="s">
        <v>68</v>
      </c>
      <c r="B24" s="55" t="s">
        <v>102</v>
      </c>
      <c r="C24" s="56">
        <v>1337</v>
      </c>
      <c r="D24" s="56">
        <v>2119.9</v>
      </c>
      <c r="E24" s="62">
        <f>D24/C24*100</f>
        <v>158.55646970830216</v>
      </c>
      <c r="F24" s="56">
        <v>1568.9</v>
      </c>
      <c r="G24" s="56">
        <f>D24-F24</f>
        <v>551</v>
      </c>
      <c r="H24" s="63">
        <f t="shared" si="1"/>
        <v>135.12014787430684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25.5">
      <c r="A25" s="54" t="s">
        <v>121</v>
      </c>
      <c r="B25" s="55" t="s">
        <v>122</v>
      </c>
      <c r="C25" s="56">
        <v>0</v>
      </c>
      <c r="D25" s="56">
        <v>170</v>
      </c>
      <c r="E25" s="62"/>
      <c r="F25" s="56">
        <v>0</v>
      </c>
      <c r="G25" s="56">
        <f>D25-F25</f>
        <v>170</v>
      </c>
      <c r="H25" s="6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8.75" customHeight="1">
      <c r="A26" s="49" t="s">
        <v>38</v>
      </c>
      <c r="B26" s="60" t="s">
        <v>103</v>
      </c>
      <c r="C26" s="51">
        <f>C27+C28</f>
        <v>2136.9</v>
      </c>
      <c r="D26" s="51">
        <f>D27+D28</f>
        <v>2082.7999999999997</v>
      </c>
      <c r="E26" s="51">
        <f>D26/C26*100</f>
        <v>97.46829519397257</v>
      </c>
      <c r="F26" s="51">
        <f>F27+F28</f>
        <v>981.1</v>
      </c>
      <c r="G26" s="51">
        <f t="shared" si="2"/>
        <v>1101.6999999999998</v>
      </c>
      <c r="H26" s="61">
        <f t="shared" si="1"/>
        <v>212.2923249413923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42" customHeight="1">
      <c r="A27" s="54" t="s">
        <v>132</v>
      </c>
      <c r="B27" s="55" t="s">
        <v>104</v>
      </c>
      <c r="C27" s="56">
        <v>2082.5</v>
      </c>
      <c r="D27" s="56">
        <v>2082.6</v>
      </c>
      <c r="E27" s="62">
        <f>D27/C27*100</f>
        <v>100.0048019207683</v>
      </c>
      <c r="F27" s="56">
        <v>899.1</v>
      </c>
      <c r="G27" s="56">
        <f t="shared" si="2"/>
        <v>1183.5</v>
      </c>
      <c r="H27" s="63">
        <f t="shared" si="1"/>
        <v>231.63163163163162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20.25" customHeight="1">
      <c r="A28" s="54" t="s">
        <v>58</v>
      </c>
      <c r="B28" s="55" t="s">
        <v>108</v>
      </c>
      <c r="C28" s="56">
        <v>54.4</v>
      </c>
      <c r="D28" s="56">
        <v>0.2</v>
      </c>
      <c r="E28" s="62">
        <f>D28/C28*100</f>
        <v>0.36764705882352944</v>
      </c>
      <c r="F28" s="56">
        <v>82</v>
      </c>
      <c r="G28" s="56">
        <f t="shared" si="2"/>
        <v>-81.8</v>
      </c>
      <c r="H28" s="63">
        <f t="shared" si="1"/>
        <v>0.24390243902439024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13.5">
      <c r="A29" s="49" t="s">
        <v>106</v>
      </c>
      <c r="B29" s="60" t="s">
        <v>105</v>
      </c>
      <c r="C29" s="51">
        <v>0</v>
      </c>
      <c r="D29" s="51">
        <v>35.5</v>
      </c>
      <c r="E29" s="52">
        <v>0</v>
      </c>
      <c r="F29" s="51">
        <v>39.9</v>
      </c>
      <c r="G29" s="51">
        <f t="shared" si="2"/>
        <v>-4.399999999999999</v>
      </c>
      <c r="H29" s="61">
        <v>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21" customHeight="1">
      <c r="A30" s="46" t="s">
        <v>39</v>
      </c>
      <c r="B30" s="47" t="s">
        <v>107</v>
      </c>
      <c r="C30" s="46">
        <f>C31+C40+C39</f>
        <v>75076.2</v>
      </c>
      <c r="D30" s="46">
        <f>D31+D40+D39</f>
        <v>75159.8</v>
      </c>
      <c r="E30" s="46">
        <f aca="true" t="shared" si="5" ref="E30:E36">D30/C30*100</f>
        <v>100.11135353147868</v>
      </c>
      <c r="F30" s="46">
        <f>F31+F40+F39</f>
        <v>77733.2</v>
      </c>
      <c r="G30" s="46">
        <f t="shared" si="2"/>
        <v>-2573.399999999994</v>
      </c>
      <c r="H30" s="68">
        <f t="shared" si="1"/>
        <v>96.68944543644157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29.25" customHeight="1">
      <c r="A31" s="69" t="s">
        <v>69</v>
      </c>
      <c r="B31" s="58" t="s">
        <v>109</v>
      </c>
      <c r="C31" s="51">
        <f>C32+C33+C38</f>
        <v>75061.2</v>
      </c>
      <c r="D31" s="51">
        <f>D32+D33+D38</f>
        <v>75039.6</v>
      </c>
      <c r="E31" s="51">
        <f t="shared" si="5"/>
        <v>99.97122348163899</v>
      </c>
      <c r="F31" s="51">
        <f>F32+F33+F38</f>
        <v>77718.2</v>
      </c>
      <c r="G31" s="51">
        <f t="shared" si="2"/>
        <v>-2678.5999999999913</v>
      </c>
      <c r="H31" s="61">
        <f t="shared" si="1"/>
        <v>96.55344565365642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ht="27.75" customHeight="1">
      <c r="A32" s="70" t="s">
        <v>70</v>
      </c>
      <c r="B32" s="58" t="s">
        <v>80</v>
      </c>
      <c r="C32" s="52">
        <v>2532.3</v>
      </c>
      <c r="D32" s="52">
        <v>2532.3</v>
      </c>
      <c r="E32" s="52">
        <f t="shared" si="5"/>
        <v>100</v>
      </c>
      <c r="F32" s="52">
        <v>8074.2</v>
      </c>
      <c r="G32" s="52">
        <f>D32-F32</f>
        <v>-5541.9</v>
      </c>
      <c r="H32" s="71">
        <f t="shared" si="1"/>
        <v>31.36285947833841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30.75" customHeight="1">
      <c r="A33" s="80" t="s">
        <v>133</v>
      </c>
      <c r="B33" s="58" t="s">
        <v>81</v>
      </c>
      <c r="C33" s="52">
        <v>72528.9</v>
      </c>
      <c r="D33" s="52">
        <v>72507.3</v>
      </c>
      <c r="E33" s="52">
        <f t="shared" si="5"/>
        <v>99.97021876796698</v>
      </c>
      <c r="F33" s="52">
        <f>F35+F37+F36+F34</f>
        <v>68066.4</v>
      </c>
      <c r="G33" s="52">
        <f>D33-F33</f>
        <v>4440.900000000009</v>
      </c>
      <c r="H33" s="71">
        <f t="shared" si="1"/>
        <v>106.52436444413105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 s="8" customFormat="1" ht="27.75" customHeight="1">
      <c r="A34" s="54" t="s">
        <v>120</v>
      </c>
      <c r="B34" s="55" t="s">
        <v>134</v>
      </c>
      <c r="C34" s="56">
        <v>0</v>
      </c>
      <c r="D34" s="56">
        <v>0</v>
      </c>
      <c r="E34" s="56">
        <v>0</v>
      </c>
      <c r="F34" s="56">
        <v>3804.7</v>
      </c>
      <c r="G34" s="56">
        <v>-3804.7</v>
      </c>
      <c r="H34" s="63"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 s="8" customFormat="1" ht="28.5" customHeight="1">
      <c r="A35" s="54" t="s">
        <v>59</v>
      </c>
      <c r="B35" s="55" t="s">
        <v>82</v>
      </c>
      <c r="C35" s="56">
        <v>0</v>
      </c>
      <c r="D35" s="56">
        <v>0</v>
      </c>
      <c r="E35" s="56">
        <v>0</v>
      </c>
      <c r="F35" s="56">
        <v>20947.7</v>
      </c>
      <c r="G35" s="56">
        <v>-24820.3</v>
      </c>
      <c r="H35" s="63">
        <v>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51" customHeight="1">
      <c r="A36" s="72" t="s">
        <v>79</v>
      </c>
      <c r="B36" s="55" t="s">
        <v>83</v>
      </c>
      <c r="C36" s="56">
        <v>12528.9</v>
      </c>
      <c r="D36" s="56">
        <v>12528.9</v>
      </c>
      <c r="E36" s="56">
        <f t="shared" si="5"/>
        <v>100</v>
      </c>
      <c r="F36" s="56">
        <v>5871</v>
      </c>
      <c r="G36" s="56">
        <v>6657.9</v>
      </c>
      <c r="H36" s="63">
        <v>213.4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8" customFormat="1" ht="21" customHeight="1">
      <c r="A37" s="54" t="s">
        <v>60</v>
      </c>
      <c r="B37" s="55" t="s">
        <v>84</v>
      </c>
      <c r="C37" s="56">
        <v>60000</v>
      </c>
      <c r="D37" s="56">
        <v>59978.4</v>
      </c>
      <c r="E37" s="56">
        <v>100</v>
      </c>
      <c r="F37" s="56">
        <v>37443</v>
      </c>
      <c r="G37" s="56">
        <v>-6066.5</v>
      </c>
      <c r="H37" s="63">
        <v>160.1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8" customFormat="1" ht="16.5" customHeight="1">
      <c r="A38" s="80" t="s">
        <v>78</v>
      </c>
      <c r="B38" s="58" t="s">
        <v>135</v>
      </c>
      <c r="C38" s="52">
        <v>0</v>
      </c>
      <c r="D38" s="52">
        <v>0</v>
      </c>
      <c r="E38" s="52">
        <v>0</v>
      </c>
      <c r="F38" s="52">
        <v>1577.6</v>
      </c>
      <c r="G38" s="52">
        <v>-1577.6</v>
      </c>
      <c r="H38" s="71">
        <v>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8" customFormat="1" ht="14.25">
      <c r="A39" s="80" t="s">
        <v>138</v>
      </c>
      <c r="B39" s="58" t="s">
        <v>85</v>
      </c>
      <c r="C39" s="52">
        <v>15</v>
      </c>
      <c r="D39" s="52">
        <v>15</v>
      </c>
      <c r="E39" s="52">
        <f>D39/C39*100</f>
        <v>100</v>
      </c>
      <c r="F39" s="52">
        <v>15</v>
      </c>
      <c r="G39" s="52">
        <f t="shared" si="2"/>
        <v>0</v>
      </c>
      <c r="H39" s="71">
        <v>100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8" s="19" customFormat="1" ht="74.25" customHeight="1">
      <c r="A40" s="81" t="s">
        <v>136</v>
      </c>
      <c r="B40" s="58" t="s">
        <v>137</v>
      </c>
      <c r="C40" s="52">
        <v>0</v>
      </c>
      <c r="D40" s="52">
        <v>105.2</v>
      </c>
      <c r="E40" s="52" t="s">
        <v>57</v>
      </c>
      <c r="F40" s="52">
        <v>0</v>
      </c>
      <c r="G40" s="52">
        <f t="shared" si="2"/>
        <v>105.2</v>
      </c>
      <c r="H40" s="71">
        <v>0</v>
      </c>
    </row>
    <row r="41" spans="1:63" s="8" customFormat="1" ht="28.5" customHeight="1">
      <c r="A41" s="73" t="s">
        <v>40</v>
      </c>
      <c r="B41" s="74"/>
      <c r="C41" s="73">
        <f>C4+C30</f>
        <v>183529.69999999998</v>
      </c>
      <c r="D41" s="73">
        <f>D4+D30</f>
        <v>190347</v>
      </c>
      <c r="E41" s="73">
        <f>D41/C41*100</f>
        <v>103.71454865343321</v>
      </c>
      <c r="F41" s="73">
        <f>F4+F30+F40</f>
        <v>174695.5</v>
      </c>
      <c r="G41" s="73">
        <f t="shared" si="2"/>
        <v>15651.5</v>
      </c>
      <c r="H41" s="75">
        <f>D41/F41*100</f>
        <v>108.95930347375862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s="8" customFormat="1" ht="18" customHeight="1">
      <c r="A42" s="84"/>
      <c r="B42" s="85"/>
      <c r="C42" s="85"/>
      <c r="D42" s="85"/>
      <c r="E42" s="85"/>
      <c r="F42" s="85"/>
      <c r="G42" s="85"/>
      <c r="H42" s="86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s="27" customFormat="1" ht="12.75">
      <c r="A43" s="23" t="s">
        <v>2</v>
      </c>
      <c r="B43" s="24"/>
      <c r="C43" s="25"/>
      <c r="D43" s="25"/>
      <c r="E43" s="25"/>
      <c r="F43" s="25"/>
      <c r="G43" s="26"/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s="22" customFormat="1" ht="12.75">
      <c r="A44" s="20" t="s">
        <v>3</v>
      </c>
      <c r="B44" s="39" t="s">
        <v>4</v>
      </c>
      <c r="C44" s="21">
        <f>SUM(C45:C50)</f>
        <v>6457.3</v>
      </c>
      <c r="D44" s="21">
        <f>SUM(D45:D50)</f>
        <v>4602.3</v>
      </c>
      <c r="E44" s="21">
        <f>D44/C44*100</f>
        <v>71.27282300651976</v>
      </c>
      <c r="F44" s="21">
        <f>SUM(F45:F50)</f>
        <v>4373.9</v>
      </c>
      <c r="G44" s="21">
        <f>D44-F44</f>
        <v>228.40000000000055</v>
      </c>
      <c r="H44" s="21">
        <f>D44/F44*100</f>
        <v>105.22188435949612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ht="38.25">
      <c r="A45" s="9" t="s">
        <v>5</v>
      </c>
      <c r="B45" s="40" t="s">
        <v>6</v>
      </c>
      <c r="C45" s="1">
        <v>1569.9</v>
      </c>
      <c r="D45" s="1">
        <v>1522.5</v>
      </c>
      <c r="E45" s="1">
        <f>D45/C45*100</f>
        <v>96.98069940760557</v>
      </c>
      <c r="F45" s="1">
        <v>1437.3</v>
      </c>
      <c r="G45" s="33">
        <f aca="true" t="shared" si="6" ref="G45:G74">D45-F45</f>
        <v>85.20000000000005</v>
      </c>
      <c r="H45" s="33">
        <f aca="true" t="shared" si="7" ref="H45:H74">D45/F45*100</f>
        <v>105.92778125652265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51">
      <c r="A46" s="9" t="s">
        <v>7</v>
      </c>
      <c r="B46" s="40" t="s">
        <v>8</v>
      </c>
      <c r="C46" s="1">
        <v>0</v>
      </c>
      <c r="D46" s="1">
        <v>0</v>
      </c>
      <c r="E46" s="1">
        <v>0</v>
      </c>
      <c r="F46" s="1">
        <v>0.2</v>
      </c>
      <c r="G46" s="33">
        <f t="shared" si="6"/>
        <v>-0.2</v>
      </c>
      <c r="H46" s="33" t="s">
        <v>57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ht="38.25">
      <c r="A47" s="9" t="s">
        <v>9</v>
      </c>
      <c r="B47" s="40" t="s">
        <v>10</v>
      </c>
      <c r="C47" s="1">
        <v>26.9</v>
      </c>
      <c r="D47" s="1">
        <v>26.9</v>
      </c>
      <c r="E47" s="1">
        <f aca="true" t="shared" si="8" ref="E47:E74">D47/C47*100</f>
        <v>100</v>
      </c>
      <c r="F47" s="1">
        <v>25.8</v>
      </c>
      <c r="G47" s="33">
        <f t="shared" si="6"/>
        <v>1.0999999999999979</v>
      </c>
      <c r="H47" s="33">
        <f>D47/F47*100</f>
        <v>104.26356589147285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.75">
      <c r="A48" s="9" t="s">
        <v>114</v>
      </c>
      <c r="B48" s="76" t="s">
        <v>119</v>
      </c>
      <c r="C48" s="1">
        <v>400</v>
      </c>
      <c r="D48" s="1">
        <v>354.8</v>
      </c>
      <c r="E48" s="1">
        <f>D48/C48*100</f>
        <v>88.7</v>
      </c>
      <c r="F48" s="1">
        <v>0</v>
      </c>
      <c r="G48" s="33">
        <f t="shared" si="6"/>
        <v>354.8</v>
      </c>
      <c r="H48" s="33" t="s">
        <v>57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2.75">
      <c r="A49" s="9" t="s">
        <v>62</v>
      </c>
      <c r="B49" s="40" t="s">
        <v>63</v>
      </c>
      <c r="C49" s="1">
        <v>900</v>
      </c>
      <c r="D49" s="34">
        <v>0</v>
      </c>
      <c r="E49" s="1">
        <f t="shared" si="8"/>
        <v>0</v>
      </c>
      <c r="F49" s="34">
        <v>0</v>
      </c>
      <c r="G49" s="33">
        <f t="shared" si="6"/>
        <v>0</v>
      </c>
      <c r="H49" s="33" t="s">
        <v>57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2.75">
      <c r="A50" s="9" t="s">
        <v>11</v>
      </c>
      <c r="B50" s="41" t="s">
        <v>42</v>
      </c>
      <c r="C50" s="1">
        <v>3560.5</v>
      </c>
      <c r="D50" s="1">
        <v>2698.1</v>
      </c>
      <c r="E50" s="1">
        <f t="shared" si="8"/>
        <v>75.77868276927397</v>
      </c>
      <c r="F50" s="1">
        <v>2910.6</v>
      </c>
      <c r="G50" s="33">
        <f t="shared" si="6"/>
        <v>-212.5</v>
      </c>
      <c r="H50" s="33">
        <f t="shared" si="7"/>
        <v>92.699099841957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s="22" customFormat="1" ht="25.5">
      <c r="A51" s="20" t="s">
        <v>12</v>
      </c>
      <c r="B51" s="39" t="s">
        <v>13</v>
      </c>
      <c r="C51" s="21">
        <f>SUM(C52:C52)</f>
        <v>2400</v>
      </c>
      <c r="D51" s="21">
        <f>SUM(D52:D52)</f>
        <v>2400</v>
      </c>
      <c r="E51" s="21">
        <f t="shared" si="8"/>
        <v>100</v>
      </c>
      <c r="F51" s="21">
        <f>SUM(F52:F52)</f>
        <v>392.3</v>
      </c>
      <c r="G51" s="21">
        <f t="shared" si="6"/>
        <v>2007.7</v>
      </c>
      <c r="H51" s="21">
        <f>D51/F51*100</f>
        <v>611.776701503951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38.25">
      <c r="A52" s="9" t="s">
        <v>43</v>
      </c>
      <c r="B52" s="41" t="s">
        <v>14</v>
      </c>
      <c r="C52" s="1">
        <v>2400</v>
      </c>
      <c r="D52" s="1">
        <v>2400</v>
      </c>
      <c r="E52" s="1">
        <f t="shared" si="8"/>
        <v>100</v>
      </c>
      <c r="F52" s="1">
        <v>392.3</v>
      </c>
      <c r="G52" s="33">
        <f t="shared" si="6"/>
        <v>2007.7</v>
      </c>
      <c r="H52" s="33">
        <f>D52/F52*100</f>
        <v>611.776701503951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s="22" customFormat="1" ht="12.75">
      <c r="A53" s="20" t="s">
        <v>15</v>
      </c>
      <c r="B53" s="39" t="s">
        <v>16</v>
      </c>
      <c r="C53" s="21">
        <f>SUM(C54:C55)</f>
        <v>36934.8</v>
      </c>
      <c r="D53" s="21">
        <f>SUM(D54:D55)</f>
        <v>34008.2</v>
      </c>
      <c r="E53" s="21">
        <f t="shared" si="8"/>
        <v>92.07630743905474</v>
      </c>
      <c r="F53" s="21">
        <f>SUM(F54:F55)</f>
        <v>66200.1</v>
      </c>
      <c r="G53" s="21">
        <f t="shared" si="6"/>
        <v>-32191.90000000001</v>
      </c>
      <c r="H53" s="21">
        <f t="shared" si="7"/>
        <v>51.37182572231763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2.75">
      <c r="A54" s="9" t="s">
        <v>77</v>
      </c>
      <c r="B54" s="41" t="s">
        <v>32</v>
      </c>
      <c r="C54" s="1">
        <v>35577.8</v>
      </c>
      <c r="D54" s="1">
        <v>33763.6</v>
      </c>
      <c r="E54" s="1">
        <f t="shared" si="8"/>
        <v>94.90075271658168</v>
      </c>
      <c r="F54" s="1">
        <v>65779.1</v>
      </c>
      <c r="G54" s="33">
        <f t="shared" si="6"/>
        <v>-32015.500000000007</v>
      </c>
      <c r="H54" s="33">
        <f t="shared" si="7"/>
        <v>51.328765519747144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2.75">
      <c r="A55" s="9" t="s">
        <v>17</v>
      </c>
      <c r="B55" s="40" t="s">
        <v>18</v>
      </c>
      <c r="C55" s="1">
        <v>1357</v>
      </c>
      <c r="D55" s="1">
        <v>244.6</v>
      </c>
      <c r="E55" s="1">
        <f>D55/C55*100</f>
        <v>18.02505526897568</v>
      </c>
      <c r="F55" s="1">
        <v>421</v>
      </c>
      <c r="G55" s="33">
        <f t="shared" si="6"/>
        <v>-176.4</v>
      </c>
      <c r="H55" s="33">
        <f t="shared" si="7"/>
        <v>58.09976247030879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s="22" customFormat="1" ht="12.75">
      <c r="A56" s="20" t="s">
        <v>19</v>
      </c>
      <c r="B56" s="39" t="s">
        <v>20</v>
      </c>
      <c r="C56" s="21">
        <f>SUM(C57:C59)</f>
        <v>149903.2</v>
      </c>
      <c r="D56" s="21">
        <f>SUM(D57:D59)</f>
        <v>86662.7</v>
      </c>
      <c r="E56" s="21">
        <f t="shared" si="8"/>
        <v>57.8124416289979</v>
      </c>
      <c r="F56" s="21">
        <f>SUM(F57:F59)</f>
        <v>98649.3</v>
      </c>
      <c r="G56" s="21">
        <f t="shared" si="6"/>
        <v>-11986.600000000006</v>
      </c>
      <c r="H56" s="21">
        <f t="shared" si="7"/>
        <v>87.84928022804013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2.75">
      <c r="A57" s="32" t="s">
        <v>61</v>
      </c>
      <c r="B57" s="40" t="s">
        <v>51</v>
      </c>
      <c r="C57" s="1">
        <v>7967.7</v>
      </c>
      <c r="D57" s="1">
        <v>7247.7</v>
      </c>
      <c r="E57" s="1">
        <f t="shared" si="8"/>
        <v>90.96351519259008</v>
      </c>
      <c r="F57" s="1">
        <v>41363</v>
      </c>
      <c r="G57" s="33">
        <f t="shared" si="6"/>
        <v>-34115.3</v>
      </c>
      <c r="H57" s="33">
        <f t="shared" si="7"/>
        <v>17.522181659937626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2.75">
      <c r="A58" s="9" t="s">
        <v>21</v>
      </c>
      <c r="B58" s="40" t="s">
        <v>22</v>
      </c>
      <c r="C58" s="1">
        <v>73759.1</v>
      </c>
      <c r="D58" s="1">
        <v>15078.9</v>
      </c>
      <c r="E58" s="1">
        <f t="shared" si="8"/>
        <v>20.443443588655498</v>
      </c>
      <c r="F58" s="1">
        <v>14340.3</v>
      </c>
      <c r="G58" s="33">
        <f t="shared" si="6"/>
        <v>738.6000000000004</v>
      </c>
      <c r="H58" s="33">
        <f t="shared" si="7"/>
        <v>105.15051986360118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ht="20.25" customHeight="1">
      <c r="A59" s="9" t="s">
        <v>52</v>
      </c>
      <c r="B59" s="40" t="s">
        <v>53</v>
      </c>
      <c r="C59" s="1">
        <v>68176.4</v>
      </c>
      <c r="D59" s="1">
        <v>64336.1</v>
      </c>
      <c r="E59" s="1">
        <f t="shared" si="8"/>
        <v>94.36711237319659</v>
      </c>
      <c r="F59" s="1">
        <v>42946</v>
      </c>
      <c r="G59" s="33">
        <f t="shared" si="6"/>
        <v>21390.1</v>
      </c>
      <c r="H59" s="33">
        <f t="shared" si="7"/>
        <v>149.80696688865086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20.25" customHeight="1">
      <c r="A60" s="20" t="s">
        <v>71</v>
      </c>
      <c r="B60" s="39" t="s">
        <v>72</v>
      </c>
      <c r="C60" s="21">
        <f>C61</f>
        <v>27</v>
      </c>
      <c r="D60" s="21">
        <f>D61</f>
        <v>27</v>
      </c>
      <c r="E60" s="21">
        <f t="shared" si="8"/>
        <v>100</v>
      </c>
      <c r="F60" s="21">
        <f>F61</f>
        <v>25</v>
      </c>
      <c r="G60" s="21">
        <f t="shared" si="6"/>
        <v>2</v>
      </c>
      <c r="H60" s="21">
        <f t="shared" si="7"/>
        <v>108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20.25" customHeight="1">
      <c r="A61" s="9" t="s">
        <v>73</v>
      </c>
      <c r="B61" s="40" t="s">
        <v>74</v>
      </c>
      <c r="C61" s="1">
        <v>27</v>
      </c>
      <c r="D61" s="1">
        <v>27</v>
      </c>
      <c r="E61" s="1">
        <f t="shared" si="8"/>
        <v>100</v>
      </c>
      <c r="F61" s="1">
        <v>25</v>
      </c>
      <c r="G61" s="33">
        <f t="shared" si="6"/>
        <v>2</v>
      </c>
      <c r="H61" s="33">
        <f t="shared" si="7"/>
        <v>108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ht="13.5" customHeight="1">
      <c r="A62" s="20" t="s">
        <v>65</v>
      </c>
      <c r="B62" s="39" t="s">
        <v>66</v>
      </c>
      <c r="C62" s="21">
        <f>SUM(C63)</f>
        <v>148</v>
      </c>
      <c r="D62" s="21">
        <f>SUM(D63)</f>
        <v>148</v>
      </c>
      <c r="E62" s="21">
        <f>D62/C62*100</f>
        <v>100</v>
      </c>
      <c r="F62" s="21">
        <f>SUM(F63)</f>
        <v>147.1</v>
      </c>
      <c r="G62" s="21">
        <f t="shared" si="6"/>
        <v>0.9000000000000057</v>
      </c>
      <c r="H62" s="21">
        <f t="shared" si="7"/>
        <v>100.61182868796736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3.5" customHeight="1">
      <c r="A63" s="9" t="s">
        <v>76</v>
      </c>
      <c r="B63" s="40" t="s">
        <v>67</v>
      </c>
      <c r="C63" s="1">
        <v>148</v>
      </c>
      <c r="D63" s="1">
        <v>148</v>
      </c>
      <c r="E63" s="1">
        <f>D63/C63*100</f>
        <v>100</v>
      </c>
      <c r="F63" s="1">
        <v>147.1</v>
      </c>
      <c r="G63" s="33">
        <f t="shared" si="6"/>
        <v>0.9000000000000057</v>
      </c>
      <c r="H63" s="35">
        <f t="shared" si="7"/>
        <v>100.61182868796736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s="22" customFormat="1" ht="12.75">
      <c r="A64" s="20" t="s">
        <v>44</v>
      </c>
      <c r="B64" s="39" t="s">
        <v>23</v>
      </c>
      <c r="C64" s="21">
        <f>SUM(C65:C65)</f>
        <v>3535.9</v>
      </c>
      <c r="D64" s="21">
        <f>SUM(D65:D65)</f>
        <v>3535.9</v>
      </c>
      <c r="E64" s="21">
        <f t="shared" si="8"/>
        <v>100</v>
      </c>
      <c r="F64" s="21">
        <f>SUM(F65:F65)</f>
        <v>2011.9</v>
      </c>
      <c r="G64" s="21">
        <f t="shared" si="6"/>
        <v>1524</v>
      </c>
      <c r="H64" s="21">
        <f t="shared" si="7"/>
        <v>175.74929171429991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ht="12.75">
      <c r="A65" s="9" t="s">
        <v>24</v>
      </c>
      <c r="B65" s="40" t="s">
        <v>25</v>
      </c>
      <c r="C65" s="1">
        <v>3535.9</v>
      </c>
      <c r="D65" s="1">
        <v>3535.9</v>
      </c>
      <c r="E65" s="1">
        <f t="shared" si="8"/>
        <v>100</v>
      </c>
      <c r="F65" s="1">
        <v>2011.9</v>
      </c>
      <c r="G65" s="33">
        <f t="shared" si="6"/>
        <v>1524</v>
      </c>
      <c r="H65" s="33">
        <f t="shared" si="7"/>
        <v>175.74929171429991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s="22" customFormat="1" ht="12.75">
      <c r="A66" s="20" t="s">
        <v>26</v>
      </c>
      <c r="B66" s="39" t="s">
        <v>27</v>
      </c>
      <c r="C66" s="21">
        <f>SUM(C67:C69)</f>
        <v>1081.9</v>
      </c>
      <c r="D66" s="21">
        <f>SUM(D67:D69)</f>
        <v>1081.9</v>
      </c>
      <c r="E66" s="21">
        <f t="shared" si="8"/>
        <v>100</v>
      </c>
      <c r="F66" s="21">
        <f>SUM(F67:F69)</f>
        <v>1070.1</v>
      </c>
      <c r="G66" s="21">
        <f t="shared" si="6"/>
        <v>11.800000000000182</v>
      </c>
      <c r="H66" s="21">
        <f t="shared" si="7"/>
        <v>101.10270068217926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2.75">
      <c r="A67" s="9" t="s">
        <v>28</v>
      </c>
      <c r="B67" s="40">
        <v>1001</v>
      </c>
      <c r="C67" s="1">
        <v>246.9</v>
      </c>
      <c r="D67" s="1">
        <v>246.9</v>
      </c>
      <c r="E67" s="1">
        <f t="shared" si="8"/>
        <v>100</v>
      </c>
      <c r="F67" s="1">
        <v>247.6</v>
      </c>
      <c r="G67" s="33">
        <f t="shared" si="6"/>
        <v>-0.6999999999999886</v>
      </c>
      <c r="H67" s="33">
        <f t="shared" si="7"/>
        <v>99.7172859450727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2.75">
      <c r="A68" s="9" t="s">
        <v>113</v>
      </c>
      <c r="B68" s="40">
        <v>1003</v>
      </c>
      <c r="C68" s="1">
        <v>0</v>
      </c>
      <c r="D68" s="1">
        <v>0</v>
      </c>
      <c r="E68" s="1" t="s">
        <v>57</v>
      </c>
      <c r="F68" s="1">
        <v>10</v>
      </c>
      <c r="G68" s="33">
        <f t="shared" si="6"/>
        <v>-10</v>
      </c>
      <c r="H68" s="33"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2.75">
      <c r="A69" s="9" t="s">
        <v>64</v>
      </c>
      <c r="B69" s="40">
        <v>1006</v>
      </c>
      <c r="C69" s="1">
        <v>835</v>
      </c>
      <c r="D69" s="1">
        <v>835</v>
      </c>
      <c r="E69" s="1">
        <f t="shared" si="8"/>
        <v>100</v>
      </c>
      <c r="F69" s="1">
        <v>812.5</v>
      </c>
      <c r="G69" s="33">
        <f t="shared" si="6"/>
        <v>22.5</v>
      </c>
      <c r="H69" s="33">
        <f t="shared" si="7"/>
        <v>102.76923076923077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s="22" customFormat="1" ht="12.75">
      <c r="A70" s="20" t="s">
        <v>45</v>
      </c>
      <c r="B70" s="42" t="s">
        <v>29</v>
      </c>
      <c r="C70" s="21">
        <f>SUM(C71:C71)</f>
        <v>937</v>
      </c>
      <c r="D70" s="21">
        <f>D71</f>
        <v>937</v>
      </c>
      <c r="E70" s="21">
        <f t="shared" si="8"/>
        <v>100</v>
      </c>
      <c r="F70" s="21">
        <f>SUM(F71:F71)</f>
        <v>787</v>
      </c>
      <c r="G70" s="21">
        <f t="shared" si="6"/>
        <v>150</v>
      </c>
      <c r="H70" s="21">
        <f t="shared" si="7"/>
        <v>119.05972045743329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2.75">
      <c r="A71" s="9" t="s">
        <v>54</v>
      </c>
      <c r="B71" s="41">
        <v>1102</v>
      </c>
      <c r="C71" s="1">
        <v>937</v>
      </c>
      <c r="D71" s="1">
        <v>937</v>
      </c>
      <c r="E71" s="1">
        <f t="shared" si="8"/>
        <v>100</v>
      </c>
      <c r="F71" s="1">
        <v>787</v>
      </c>
      <c r="G71" s="33">
        <f t="shared" si="6"/>
        <v>150</v>
      </c>
      <c r="H71" s="33">
        <f t="shared" si="7"/>
        <v>119.05972045743329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 ht="25.5">
      <c r="A72" s="20" t="s">
        <v>31</v>
      </c>
      <c r="B72" s="42" t="s">
        <v>46</v>
      </c>
      <c r="C72" s="21">
        <f>SUM(C73:C73)</f>
        <v>24</v>
      </c>
      <c r="D72" s="21">
        <f>SUM(D73:D73)</f>
        <v>24</v>
      </c>
      <c r="E72" s="21">
        <f t="shared" si="8"/>
        <v>100</v>
      </c>
      <c r="F72" s="21">
        <f>SUM(F73:F73)</f>
        <v>24</v>
      </c>
      <c r="G72" s="21">
        <f t="shared" si="6"/>
        <v>0</v>
      </c>
      <c r="H72" s="21" t="s">
        <v>57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 ht="25.5">
      <c r="A73" s="9" t="s">
        <v>75</v>
      </c>
      <c r="B73" s="41" t="s">
        <v>47</v>
      </c>
      <c r="C73" s="1">
        <v>24</v>
      </c>
      <c r="D73" s="1">
        <v>24</v>
      </c>
      <c r="E73" s="1">
        <f t="shared" si="8"/>
        <v>100</v>
      </c>
      <c r="F73" s="1">
        <v>24</v>
      </c>
      <c r="G73" s="33">
        <f t="shared" si="6"/>
        <v>0</v>
      </c>
      <c r="H73" s="33" t="s">
        <v>57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</row>
    <row r="74" spans="1:63" s="31" customFormat="1" ht="12.75">
      <c r="A74" s="28" t="s">
        <v>30</v>
      </c>
      <c r="B74" s="29"/>
      <c r="C74" s="30">
        <f>SUM(C44+C51+C53+C56+C62+C64+C66+C70+C72+C60)</f>
        <v>201449.1</v>
      </c>
      <c r="D74" s="30">
        <f>SUM(D44+D51+D53+D56+D62+D64+D66+D70+D72+D60)</f>
        <v>133427</v>
      </c>
      <c r="E74" s="30">
        <f t="shared" si="8"/>
        <v>66.23360441918082</v>
      </c>
      <c r="F74" s="30">
        <f>F44+F51+F53+F56++F60+F62+F64+F66+F70+F72</f>
        <v>173680.7</v>
      </c>
      <c r="G74" s="30">
        <f t="shared" si="6"/>
        <v>-40253.70000000001</v>
      </c>
      <c r="H74" s="21">
        <f t="shared" si="7"/>
        <v>76.82315881960402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</row>
    <row r="75" spans="1:63" ht="25.5">
      <c r="A75" s="9" t="s">
        <v>48</v>
      </c>
      <c r="B75" s="1"/>
      <c r="C75" s="1">
        <v>-17919.4</v>
      </c>
      <c r="D75" s="1">
        <f>D41-D74</f>
        <v>56920</v>
      </c>
      <c r="E75" s="1" t="s">
        <v>55</v>
      </c>
      <c r="F75" s="1">
        <f>F41-F74</f>
        <v>1014.7999999999884</v>
      </c>
      <c r="G75" s="1" t="s">
        <v>55</v>
      </c>
      <c r="H75" s="1" t="s">
        <v>55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</row>
    <row r="76" spans="1:51" ht="12.75">
      <c r="A76" s="10"/>
      <c r="B76" s="16"/>
      <c r="C76" s="11"/>
      <c r="D76" s="11"/>
      <c r="E76" s="12"/>
      <c r="F76" s="11"/>
      <c r="G76" s="13"/>
      <c r="H76" s="12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1:51" ht="0.75" customHeight="1">
      <c r="A77" s="10"/>
      <c r="B77" s="16"/>
      <c r="C77" s="83"/>
      <c r="D77" s="83"/>
      <c r="E77" s="83"/>
      <c r="F77" s="83"/>
      <c r="G77" s="83"/>
      <c r="H77" s="83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</row>
    <row r="78" spans="1:51" ht="12.75">
      <c r="A78" s="14"/>
      <c r="B78" s="17"/>
      <c r="C78" s="14"/>
      <c r="D78" s="14"/>
      <c r="E78" s="43"/>
      <c r="F78" s="43"/>
      <c r="G78" s="43"/>
      <c r="H78" s="43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</row>
    <row r="79" spans="5:51" ht="12.75">
      <c r="E79" s="44"/>
      <c r="F79" s="45"/>
      <c r="G79" s="44"/>
      <c r="H79" s="44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</row>
    <row r="80" spans="5:51" ht="12.75">
      <c r="E80" s="44"/>
      <c r="F80" s="44"/>
      <c r="G80" s="44"/>
      <c r="H80" s="44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</row>
    <row r="81" spans="5:51" ht="12.75">
      <c r="E81" s="44"/>
      <c r="F81" s="44"/>
      <c r="G81" s="44"/>
      <c r="H81" s="4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</row>
    <row r="82" spans="5:8" ht="12.75">
      <c r="E82" s="44"/>
      <c r="F82" s="44"/>
      <c r="G82" s="44"/>
      <c r="H82" s="44"/>
    </row>
  </sheetData>
  <sheetProtection/>
  <mergeCells count="3">
    <mergeCell ref="A2:H2"/>
    <mergeCell ref="C77:H77"/>
    <mergeCell ref="A42:H42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Алексеенко ЕВ</cp:lastModifiedBy>
  <cp:lastPrinted>2018-10-11T08:47:44Z</cp:lastPrinted>
  <dcterms:created xsi:type="dcterms:W3CDTF">2009-04-28T07:05:16Z</dcterms:created>
  <dcterms:modified xsi:type="dcterms:W3CDTF">2019-03-01T07:13:04Z</dcterms:modified>
  <cp:category/>
  <cp:version/>
  <cp:contentType/>
  <cp:contentStatus/>
</cp:coreProperties>
</file>